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22" r:id="rId1"/>
    <sheet name="2кв" sheetId="24" r:id="rId2"/>
    <sheet name="3кв" sheetId="23" r:id="rId3"/>
    <sheet name="4кв" sheetId="25" r:id="rId4"/>
    <sheet name="отчет" sheetId="26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'3кв'!$A$1:$E$50</definedName>
    <definedName name="_xlnm.Print_Area" localSheetId="3">'4кв'!$A$1:$E$48</definedName>
    <definedName name="_xlnm.Print_Area" localSheetId="4">отчет!$A$1:$C$32</definedName>
  </definedNames>
  <calcPr calcId="152511"/>
</workbook>
</file>

<file path=xl/calcChain.xml><?xml version="1.0" encoding="utf-8"?>
<calcChain xmlns="http://schemas.openxmlformats.org/spreadsheetml/2006/main">
  <c r="C19" i="26" l="1"/>
  <c r="C15" i="26"/>
  <c r="C18" i="26"/>
  <c r="C13" i="26"/>
  <c r="C14" i="26"/>
  <c r="C12" i="26"/>
  <c r="C10" i="26"/>
  <c r="C9" i="26"/>
  <c r="C8" i="26"/>
  <c r="C6" i="26"/>
  <c r="C27" i="26"/>
  <c r="C16" i="26"/>
  <c r="C21" i="26" l="1"/>
  <c r="C22" i="26" s="1"/>
  <c r="B44" i="25" l="1"/>
  <c r="E23" i="25"/>
  <c r="E22" i="25"/>
  <c r="E26" i="25" l="1"/>
  <c r="B47" i="25" s="1"/>
  <c r="B48" i="25" s="1"/>
  <c r="E25" i="23"/>
  <c r="E26" i="23" l="1"/>
  <c r="B46" i="23" l="1"/>
  <c r="B45" i="24" l="1"/>
  <c r="E22" i="24" l="1"/>
  <c r="B48" i="24" l="1"/>
  <c r="E23" i="24"/>
  <c r="E27" i="24"/>
  <c r="B49" i="24" s="1"/>
  <c r="E23" i="23"/>
  <c r="E22" i="23"/>
  <c r="E28" i="23" l="1"/>
  <c r="B49" i="23" s="1"/>
  <c r="B50" i="23" s="1"/>
  <c r="B50" i="24"/>
  <c r="B47" i="22"/>
  <c r="E23" i="22"/>
  <c r="E22" i="22"/>
  <c r="E26" i="22" l="1"/>
  <c r="B48" i="22" s="1"/>
  <c r="B49" i="22"/>
</calcChain>
</file>

<file path=xl/sharedStrings.xml><?xml version="1.0" encoding="utf-8"?>
<sst xmlns="http://schemas.openxmlformats.org/spreadsheetml/2006/main" count="261" uniqueCount="99">
  <si>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</si>
  <si>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</si>
  <si>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</si>
  <si>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</si>
  <si>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</si>
  <si>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</si>
  <si>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</si>
  <si>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</si>
  <si>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</si>
  <si>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</si>
  <si>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</si>
  <si>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</si>
  <si>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</si>
  <si>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</si>
  <si>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</si>
  <si>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</si>
  <si>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</si>
  <si>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</si>
  <si>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</si>
  <si>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</si>
  <si>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</si>
  <si>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</si>
  <si>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</si>
  <si>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</si>
  <si>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Гончаровой Марины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</si>
  <si>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7от 18.03.2013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</si>
  <si>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</si>
  <si>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</si>
  <si>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</si>
  <si>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Гончаровой М.А.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</si>
  <si>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</si>
  <si>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</si>
  <si>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</si>
  <si>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</si>
  <si>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</si>
  <si>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</si>
  <si>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</si>
  <si>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</si>
  <si>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</si>
  <si>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</si>
  <si>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Общая площадь квартир  - 636,3 м2</t>
  </si>
  <si>
    <t>1 квартал</t>
  </si>
  <si>
    <t xml:space="preserve">Остаток на начало квартала </t>
  </si>
  <si>
    <t xml:space="preserve">Услуги по содержанию многоквартирного дома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</si>
  <si>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</si>
  <si>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</si>
  <si>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</si>
  <si>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42748,08</t>
  </si>
  <si>
    <t>за 1 квартал 2024 года</t>
  </si>
  <si>
    <t>31.03.2024 г.</t>
  </si>
  <si>
    <t xml:space="preserve">           2. Всего за период с "01" 01 2024 г. по "31" 03  2024 г. выполнено работ (оказано услуг) на общую сумму тридцать семь  тысяч семьсот один рубль 87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</si>
  <si>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</si>
  <si>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</si>
  <si>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</si>
  <si>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</si>
  <si>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</si>
  <si>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девять тысяч триста пятнадцать рублей 56 копеек.</t>
  </si>
  <si>
    <t>Предъявлено населению 42 748,08</t>
  </si>
  <si>
    <t>за 3 квартал 2024 года</t>
  </si>
  <si>
    <t>30.09.2024 г.</t>
  </si>
  <si>
    <t>3 квартал</t>
  </si>
  <si>
    <t>Штукатурка откосов</t>
  </si>
  <si>
    <t>сентябрь</t>
  </si>
  <si>
    <t>ч/ч</t>
  </si>
  <si>
    <t xml:space="preserve">Установка дверей в сарай </t>
  </si>
  <si>
    <t xml:space="preserve">           2. Всего за период с "01" 07 2024 г. по "30" 09  2024 г. выполнено работ (оказано услуг) на общую сумму пятьдесят три тысячи девятьсот сорок пять рублей 55 копеек.</t>
  </si>
  <si>
    <t>Предъявлено населению 47752,5</t>
  </si>
  <si>
    <t>за 4 квартал 2024 года</t>
  </si>
  <si>
    <t>31.12.2024 г.</t>
  </si>
  <si>
    <t>4 квартал</t>
  </si>
  <si>
    <t xml:space="preserve">           2. Всего за период с "01" 10 2024 г. по "31" 12  2024 г. выполнено работ (оказано услуг) на общую сумму сорок одна тысяча двести девяносто семь рублей 66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</si>
  <si>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</si>
  <si>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</si>
  <si>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</si>
  <si>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</si>
  <si>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</si>
  <si>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</si>
  <si>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</si>
  <si>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</si>
  <si>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</si>
  <si>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</si>
  <si>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</si>
  <si>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</si>
  <si>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</si>
  <si>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</si>
  <si>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</si>
  <si>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</si>
  <si>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</si>
  <si>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</si>
  <si>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</si>
  <si>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</si>
  <si>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</si>
  <si>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</si>
  <si>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</si>
  <si>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Гагарина, д. 2</t>
  </si>
  <si>
    <t>Оплачено за размещение оборудования интернет Квант-телеком</t>
  </si>
  <si>
    <t>Начислено всего 181001,16</t>
  </si>
  <si>
    <t xml:space="preserve">   * Установка дверей в сарай  (смета)</t>
  </si>
  <si>
    <t>Непредвиденные работы 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</si>
</sst>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1" applyFont="1"/>
    <xf numFmtId="0" fontId="10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0" applyNumberFormat="1" applyFont="1"/>
    <xf numFmtId="164" fontId="8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0" xfId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5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3" fillId="0" borderId="1" xfId="1" applyNumberFormat="1" applyFont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48</v>
      </c>
      <c r="B3" s="44"/>
      <c r="C3" s="44"/>
      <c r="D3" s="44"/>
      <c r="E3" s="44"/>
    </row>
    <row r="4" spans="1:5" s="1" customFormat="1" ht="15.75" x14ac:dyDescent="0.25">
      <c r="A4" s="20" t="s">
        <v>13</v>
      </c>
      <c r="B4" s="4"/>
      <c r="C4" s="4"/>
      <c r="D4" s="29"/>
      <c r="E4" s="28" t="s">
        <v>49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23</v>
      </c>
      <c r="B7" s="46"/>
      <c r="C7" s="46"/>
      <c r="D7" s="46"/>
      <c r="E7" s="4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24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5" t="s">
        <v>25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9" x14ac:dyDescent="0.25">
      <c r="A17" s="45" t="s">
        <v>17</v>
      </c>
      <c r="B17" s="45"/>
      <c r="C17" s="45"/>
      <c r="D17" s="45"/>
      <c r="E17" s="45"/>
    </row>
    <row r="18" spans="1:9" ht="60.75" customHeight="1" x14ac:dyDescent="0.25">
      <c r="A18" s="45" t="s">
        <v>26</v>
      </c>
      <c r="B18" s="45"/>
      <c r="C18" s="45"/>
      <c r="D18" s="45"/>
      <c r="E18" s="45"/>
    </row>
    <row r="19" spans="1:9" ht="30" customHeight="1" x14ac:dyDescent="0.25">
      <c r="A19" s="47" t="s">
        <v>27</v>
      </c>
      <c r="B19" s="47"/>
      <c r="C19" s="47"/>
      <c r="D19" s="47"/>
      <c r="E19" s="47"/>
    </row>
    <row r="20" spans="1:9" x14ac:dyDescent="0.25">
      <c r="A20" s="47"/>
      <c r="B20" s="47"/>
      <c r="C20" s="47"/>
      <c r="D20" s="47"/>
      <c r="E20" s="47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9" s="18" customFormat="1" x14ac:dyDescent="0.25">
      <c r="A24" s="7" t="s">
        <v>30</v>
      </c>
      <c r="B24" s="9" t="s">
        <v>41</v>
      </c>
      <c r="C24" s="3" t="s">
        <v>31</v>
      </c>
      <c r="D24" s="3"/>
      <c r="E24" s="8">
        <v>92</v>
      </c>
    </row>
    <row r="25" spans="1:9" s="18" customFormat="1" x14ac:dyDescent="0.25">
      <c r="A25" s="7"/>
      <c r="B25" s="9"/>
      <c r="C25" s="3"/>
      <c r="D25" s="3"/>
      <c r="E25" s="8"/>
    </row>
    <row r="26" spans="1:9" s="18" customFormat="1" x14ac:dyDescent="0.25">
      <c r="A26" s="10" t="s">
        <v>32</v>
      </c>
      <c r="B26" s="11"/>
      <c r="C26" s="12"/>
      <c r="D26" s="12"/>
      <c r="E26" s="13">
        <f>SUM(E22:E25)</f>
        <v>37701.869000000006</v>
      </c>
    </row>
    <row r="27" spans="1:9" s="18" customFormat="1" x14ac:dyDescent="0.25">
      <c r="A27" s="2"/>
      <c r="B27" s="2"/>
      <c r="C27" s="2"/>
      <c r="D27" s="2"/>
      <c r="E27" s="2"/>
    </row>
    <row r="28" spans="1:9" s="14" customFormat="1" ht="33" customHeight="1" x14ac:dyDescent="0.25">
      <c r="A28" s="53" t="s">
        <v>50</v>
      </c>
      <c r="B28" s="53"/>
      <c r="C28" s="53"/>
      <c r="D28" s="53"/>
      <c r="E28" s="53"/>
    </row>
    <row r="29" spans="1:9" ht="28.5" customHeight="1" x14ac:dyDescent="0.25">
      <c r="A29" s="45" t="s">
        <v>21</v>
      </c>
      <c r="B29" s="45"/>
      <c r="C29" s="45"/>
      <c r="D29" s="45"/>
      <c r="E29" s="45"/>
    </row>
    <row r="30" spans="1:9" x14ac:dyDescent="0.25">
      <c r="A30" s="45" t="s">
        <v>20</v>
      </c>
      <c r="B30" s="45"/>
      <c r="C30" s="45"/>
      <c r="D30" s="45"/>
      <c r="E30" s="45"/>
    </row>
    <row r="31" spans="1:9" ht="30" customHeight="1" x14ac:dyDescent="0.25">
      <c r="A31" s="45" t="s">
        <v>33</v>
      </c>
      <c r="B31" s="45"/>
      <c r="C31" s="45"/>
      <c r="D31" s="45"/>
      <c r="E31" s="45"/>
      <c r="I31" s="2" t="s">
        <v>18</v>
      </c>
    </row>
    <row r="32" spans="1:9" x14ac:dyDescent="0.25">
      <c r="A32" s="45" t="s">
        <v>18</v>
      </c>
      <c r="B32" s="45"/>
      <c r="C32" s="45"/>
      <c r="D32" s="45"/>
      <c r="E32" s="45"/>
      <c r="F32" s="14"/>
      <c r="G32" s="14"/>
      <c r="H32" s="15"/>
    </row>
    <row r="33" spans="1:5" ht="30.75" customHeight="1" x14ac:dyDescent="0.25">
      <c r="A33" s="54" t="s">
        <v>5</v>
      </c>
      <c r="B33" s="54"/>
      <c r="C33" s="54"/>
      <c r="D33" s="54"/>
      <c r="E33" s="54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55" t="s">
        <v>46</v>
      </c>
      <c r="B35" s="55"/>
      <c r="C35" s="55"/>
      <c r="D35" s="55"/>
      <c r="E35" s="5"/>
    </row>
    <row r="36" spans="1:5" x14ac:dyDescent="0.25">
      <c r="B36" s="52" t="s">
        <v>19</v>
      </c>
      <c r="C36" s="52"/>
      <c r="D36" s="52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55" t="s">
        <v>29</v>
      </c>
      <c r="B38" s="55"/>
      <c r="C38" s="55"/>
      <c r="D38" s="55"/>
      <c r="E38" s="5"/>
    </row>
    <row r="39" spans="1:5" x14ac:dyDescent="0.25">
      <c r="B39" s="52" t="s">
        <v>19</v>
      </c>
      <c r="C39" s="52"/>
      <c r="D39" s="52"/>
      <c r="E39" s="6" t="s">
        <v>6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22">
        <v>2395.34</v>
      </c>
    </row>
    <row r="45" spans="1:5" x14ac:dyDescent="0.25">
      <c r="A45" s="19" t="s">
        <v>47</v>
      </c>
      <c r="B45" s="16"/>
    </row>
    <row r="46" spans="1:5" x14ac:dyDescent="0.25">
      <c r="A46" s="2" t="s">
        <v>36</v>
      </c>
      <c r="B46" s="24">
        <v>41749.93</v>
      </c>
    </row>
    <row r="47" spans="1:5" x14ac:dyDescent="0.25">
      <c r="A47" s="2" t="s">
        <v>44</v>
      </c>
      <c r="B47" s="24">
        <f>100*3</f>
        <v>300</v>
      </c>
    </row>
    <row r="48" spans="1:5" ht="30" x14ac:dyDescent="0.25">
      <c r="A48" s="25" t="s">
        <v>37</v>
      </c>
      <c r="B48" s="24">
        <f>E26</f>
        <v>37701.869000000006</v>
      </c>
    </row>
    <row r="49" spans="1:2" x14ac:dyDescent="0.25">
      <c r="A49" s="17" t="s">
        <v>39</v>
      </c>
      <c r="B49" s="21">
        <f>B44+B46+B47-B48</f>
        <v>6743.400999999998</v>
      </c>
    </row>
    <row r="51" spans="1:2" x14ac:dyDescent="0.25">
      <c r="B51" s="2">
        <v>2395.34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19" zoomScaleSheetLayoutView="100" workbookViewId="0">
      <selection activeCell="A48" sqref="A48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53</v>
      </c>
      <c r="B3" s="44"/>
      <c r="C3" s="44"/>
      <c r="D3" s="44"/>
      <c r="E3" s="44"/>
    </row>
    <row r="4" spans="1:5" s="1" customFormat="1" ht="15.75" x14ac:dyDescent="0.25">
      <c r="A4" s="20" t="s">
        <v>13</v>
      </c>
      <c r="B4" s="4"/>
      <c r="C4" s="4"/>
      <c r="D4" s="29"/>
      <c r="E4" s="28" t="s">
        <v>54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23</v>
      </c>
      <c r="B7" s="46"/>
      <c r="C7" s="46"/>
      <c r="D7" s="46"/>
      <c r="E7" s="4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24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5" t="s">
        <v>25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9" x14ac:dyDescent="0.25">
      <c r="A17" s="45" t="s">
        <v>17</v>
      </c>
      <c r="B17" s="45"/>
      <c r="C17" s="45"/>
      <c r="D17" s="45"/>
      <c r="E17" s="45"/>
    </row>
    <row r="18" spans="1:9" ht="60.75" customHeight="1" x14ac:dyDescent="0.25">
      <c r="A18" s="45" t="s">
        <v>26</v>
      </c>
      <c r="B18" s="45"/>
      <c r="C18" s="45"/>
      <c r="D18" s="45"/>
      <c r="E18" s="45"/>
    </row>
    <row r="19" spans="1:9" ht="30" customHeight="1" x14ac:dyDescent="0.25">
      <c r="A19" s="47" t="s">
        <v>27</v>
      </c>
      <c r="B19" s="47"/>
      <c r="C19" s="47"/>
      <c r="D19" s="47"/>
      <c r="E19" s="47"/>
    </row>
    <row r="20" spans="1:9" x14ac:dyDescent="0.25">
      <c r="A20" s="47"/>
      <c r="B20" s="47"/>
      <c r="C20" s="47"/>
      <c r="D20" s="47"/>
      <c r="E20" s="47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15.33</v>
      </c>
      <c r="E22" s="8">
        <f>D22*F20*G20</f>
        <v>29281.833000000002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4.3600000000000003</v>
      </c>
      <c r="E23" s="8">
        <f>D23*F20*G20</f>
        <v>8328.0360000000019</v>
      </c>
    </row>
    <row r="24" spans="1:9" s="18" customFormat="1" x14ac:dyDescent="0.25">
      <c r="A24" s="7" t="s">
        <v>30</v>
      </c>
      <c r="B24" s="9" t="s">
        <v>55</v>
      </c>
      <c r="C24" s="3" t="s">
        <v>31</v>
      </c>
      <c r="D24" s="3"/>
      <c r="E24" s="8">
        <v>1037.69</v>
      </c>
    </row>
    <row r="25" spans="1:9" s="18" customFormat="1" ht="60" x14ac:dyDescent="0.25">
      <c r="A25" s="33" t="s">
        <v>51</v>
      </c>
      <c r="B25" s="34" t="s">
        <v>52</v>
      </c>
      <c r="C25" s="35" t="s">
        <v>31</v>
      </c>
      <c r="D25" s="35"/>
      <c r="E25" s="36">
        <v>668</v>
      </c>
    </row>
    <row r="26" spans="1:9" s="18" customFormat="1" x14ac:dyDescent="0.25">
      <c r="A26" s="7"/>
      <c r="B26" s="9"/>
      <c r="C26" s="3"/>
      <c r="D26" s="3"/>
      <c r="E26" s="8"/>
    </row>
    <row r="27" spans="1:9" s="18" customFormat="1" x14ac:dyDescent="0.25">
      <c r="A27" s="10" t="s">
        <v>32</v>
      </c>
      <c r="B27" s="11"/>
      <c r="C27" s="12"/>
      <c r="D27" s="12"/>
      <c r="E27" s="13">
        <f>SUM(E22:E26)</f>
        <v>39315.559000000008</v>
      </c>
    </row>
    <row r="28" spans="1:9" s="18" customFormat="1" x14ac:dyDescent="0.25">
      <c r="A28" s="2"/>
      <c r="B28" s="2"/>
      <c r="C28" s="2"/>
      <c r="D28" s="2"/>
      <c r="E28" s="2"/>
    </row>
    <row r="29" spans="1:9" s="14" customFormat="1" ht="33" customHeight="1" x14ac:dyDescent="0.25">
      <c r="A29" s="53" t="s">
        <v>56</v>
      </c>
      <c r="B29" s="53"/>
      <c r="C29" s="53"/>
      <c r="D29" s="53"/>
      <c r="E29" s="53"/>
    </row>
    <row r="30" spans="1:9" ht="28.5" customHeight="1" x14ac:dyDescent="0.25">
      <c r="A30" s="45" t="s">
        <v>21</v>
      </c>
      <c r="B30" s="45"/>
      <c r="C30" s="45"/>
      <c r="D30" s="45"/>
      <c r="E30" s="45"/>
    </row>
    <row r="31" spans="1:9" x14ac:dyDescent="0.25">
      <c r="A31" s="45" t="s">
        <v>20</v>
      </c>
      <c r="B31" s="45"/>
      <c r="C31" s="45"/>
      <c r="D31" s="45"/>
      <c r="E31" s="45"/>
    </row>
    <row r="32" spans="1:9" ht="30" customHeight="1" x14ac:dyDescent="0.25">
      <c r="A32" s="45" t="s">
        <v>33</v>
      </c>
      <c r="B32" s="45"/>
      <c r="C32" s="45"/>
      <c r="D32" s="45"/>
      <c r="E32" s="45"/>
      <c r="I32" s="2" t="s">
        <v>18</v>
      </c>
    </row>
    <row r="33" spans="1:8" x14ac:dyDescent="0.25">
      <c r="A33" s="45" t="s">
        <v>18</v>
      </c>
      <c r="B33" s="45"/>
      <c r="C33" s="45"/>
      <c r="D33" s="45"/>
      <c r="E33" s="45"/>
      <c r="F33" s="14"/>
      <c r="G33" s="14"/>
      <c r="H33" s="15"/>
    </row>
    <row r="34" spans="1:8" ht="30.75" customHeight="1" x14ac:dyDescent="0.25">
      <c r="A34" s="54" t="s">
        <v>5</v>
      </c>
      <c r="B34" s="54"/>
      <c r="C34" s="54"/>
      <c r="D34" s="54"/>
      <c r="E34" s="54"/>
    </row>
    <row r="35" spans="1:8" x14ac:dyDescent="0.25">
      <c r="A35" s="45" t="s">
        <v>18</v>
      </c>
      <c r="B35" s="45"/>
      <c r="C35" s="45"/>
      <c r="D35" s="45"/>
      <c r="E35" s="45"/>
    </row>
    <row r="36" spans="1:8" x14ac:dyDescent="0.25">
      <c r="A36" s="55" t="s">
        <v>46</v>
      </c>
      <c r="B36" s="55"/>
      <c r="C36" s="55"/>
      <c r="D36" s="55"/>
      <c r="E36" s="5"/>
    </row>
    <row r="37" spans="1:8" x14ac:dyDescent="0.25">
      <c r="B37" s="52" t="s">
        <v>19</v>
      </c>
      <c r="C37" s="52"/>
      <c r="D37" s="52"/>
      <c r="E37" s="6" t="s">
        <v>6</v>
      </c>
    </row>
    <row r="38" spans="1:8" x14ac:dyDescent="0.25">
      <c r="A38" s="31"/>
      <c r="B38" s="31"/>
      <c r="C38" s="31"/>
      <c r="D38" s="31"/>
      <c r="E38" s="31"/>
    </row>
    <row r="39" spans="1:8" x14ac:dyDescent="0.25">
      <c r="A39" s="55" t="s">
        <v>29</v>
      </c>
      <c r="B39" s="55"/>
      <c r="C39" s="55"/>
      <c r="D39" s="55"/>
      <c r="E39" s="5"/>
    </row>
    <row r="40" spans="1:8" x14ac:dyDescent="0.25">
      <c r="B40" s="52" t="s">
        <v>19</v>
      </c>
      <c r="C40" s="52"/>
      <c r="D40" s="52"/>
      <c r="E40" s="6" t="s">
        <v>6</v>
      </c>
    </row>
    <row r="43" spans="1:8" x14ac:dyDescent="0.25">
      <c r="A43" s="2" t="s">
        <v>40</v>
      </c>
    </row>
    <row r="44" spans="1:8" x14ac:dyDescent="0.25">
      <c r="A44" s="14" t="s">
        <v>35</v>
      </c>
    </row>
    <row r="45" spans="1:8" x14ac:dyDescent="0.25">
      <c r="A45" s="2" t="s">
        <v>42</v>
      </c>
      <c r="B45" s="22">
        <f>'1кв'!B49</f>
        <v>6743.400999999998</v>
      </c>
    </row>
    <row r="46" spans="1:8" x14ac:dyDescent="0.25">
      <c r="A46" s="19" t="s">
        <v>57</v>
      </c>
      <c r="B46" s="16"/>
    </row>
    <row r="47" spans="1:8" x14ac:dyDescent="0.25">
      <c r="A47" s="2" t="s">
        <v>36</v>
      </c>
      <c r="B47" s="24">
        <v>42748.12</v>
      </c>
    </row>
    <row r="48" spans="1:8" x14ac:dyDescent="0.25">
      <c r="A48" s="2" t="s">
        <v>44</v>
      </c>
      <c r="B48" s="24">
        <f>100*3</f>
        <v>300</v>
      </c>
    </row>
    <row r="49" spans="1:2" ht="30" x14ac:dyDescent="0.25">
      <c r="A49" s="30" t="s">
        <v>37</v>
      </c>
      <c r="B49" s="24">
        <f>E27</f>
        <v>39315.559000000008</v>
      </c>
    </row>
    <row r="50" spans="1:2" x14ac:dyDescent="0.25">
      <c r="A50" s="17" t="s">
        <v>39</v>
      </c>
      <c r="B50" s="21">
        <f>B45+B47+B48-B49</f>
        <v>10475.961999999992</v>
      </c>
    </row>
    <row r="52" spans="1:2" x14ac:dyDescent="0.25">
      <c r="B52" s="2">
        <v>2395.34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58</v>
      </c>
      <c r="B3" s="44"/>
      <c r="C3" s="44"/>
      <c r="D3" s="44"/>
      <c r="E3" s="44"/>
    </row>
    <row r="4" spans="1:5" s="1" customFormat="1" ht="15.75" x14ac:dyDescent="0.25">
      <c r="A4" s="20" t="s">
        <v>13</v>
      </c>
      <c r="B4" s="4"/>
      <c r="C4" s="4"/>
      <c r="D4" s="29"/>
      <c r="E4" s="28" t="s">
        <v>59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23</v>
      </c>
      <c r="B7" s="46"/>
      <c r="C7" s="46"/>
      <c r="D7" s="46"/>
      <c r="E7" s="4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24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5" t="s">
        <v>25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26</v>
      </c>
      <c r="B18" s="45"/>
      <c r="C18" s="45"/>
      <c r="D18" s="45"/>
      <c r="E18" s="45"/>
    </row>
    <row r="19" spans="1:8" ht="30" customHeight="1" x14ac:dyDescent="0.25">
      <c r="A19" s="47" t="s">
        <v>27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636.70000000000005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16.920000000000002</v>
      </c>
      <c r="E22" s="8">
        <f>D22*F20*G20</f>
        <v>32318.892000000007</v>
      </c>
    </row>
    <row r="23" spans="1:8" x14ac:dyDescent="0.25">
      <c r="A23" s="7" t="s">
        <v>38</v>
      </c>
      <c r="B23" s="9" t="s">
        <v>28</v>
      </c>
      <c r="C23" s="3" t="s">
        <v>4</v>
      </c>
      <c r="D23" s="3">
        <v>4.68</v>
      </c>
      <c r="E23" s="8">
        <f>D23*F20*G20</f>
        <v>8939.268</v>
      </c>
    </row>
    <row r="24" spans="1:8" s="18" customFormat="1" x14ac:dyDescent="0.25">
      <c r="A24" s="7" t="s">
        <v>30</v>
      </c>
      <c r="B24" s="9" t="s">
        <v>60</v>
      </c>
      <c r="C24" s="3" t="s">
        <v>31</v>
      </c>
      <c r="D24" s="3"/>
      <c r="E24" s="8">
        <v>288.37</v>
      </c>
    </row>
    <row r="25" spans="1:8" s="18" customFormat="1" x14ac:dyDescent="0.25">
      <c r="A25" s="40" t="s">
        <v>64</v>
      </c>
      <c r="B25" s="9" t="s">
        <v>62</v>
      </c>
      <c r="C25" s="3" t="s">
        <v>31</v>
      </c>
      <c r="D25" s="3"/>
      <c r="E25" s="8">
        <f>2289.92+7819.18</f>
        <v>10109.1</v>
      </c>
      <c r="H25" s="40"/>
    </row>
    <row r="26" spans="1:8" s="18" customFormat="1" x14ac:dyDescent="0.25">
      <c r="A26" s="40" t="s">
        <v>61</v>
      </c>
      <c r="B26" s="9" t="s">
        <v>62</v>
      </c>
      <c r="C26" s="3" t="s">
        <v>63</v>
      </c>
      <c r="D26" s="3">
        <v>8</v>
      </c>
      <c r="E26" s="8">
        <f>D26*286.24</f>
        <v>2289.92</v>
      </c>
      <c r="H26" s="40"/>
    </row>
    <row r="27" spans="1:8" s="18" customFormat="1" x14ac:dyDescent="0.25">
      <c r="A27" s="7"/>
      <c r="B27" s="9"/>
      <c r="C27" s="3"/>
      <c r="D27" s="3"/>
      <c r="E27" s="8"/>
    </row>
    <row r="28" spans="1:8" s="18" customFormat="1" x14ac:dyDescent="0.25">
      <c r="A28" s="10" t="s">
        <v>32</v>
      </c>
      <c r="B28" s="11"/>
      <c r="C28" s="12"/>
      <c r="D28" s="12"/>
      <c r="E28" s="13">
        <f>SUM(E22:E27)</f>
        <v>53945.55</v>
      </c>
    </row>
    <row r="29" spans="1:8" s="18" customFormat="1" x14ac:dyDescent="0.25">
      <c r="A29" s="2"/>
      <c r="B29" s="2"/>
      <c r="C29" s="2"/>
      <c r="D29" s="2"/>
      <c r="E29" s="2"/>
    </row>
    <row r="30" spans="1:8" s="14" customFormat="1" ht="33" customHeight="1" x14ac:dyDescent="0.25">
      <c r="A30" s="53" t="s">
        <v>65</v>
      </c>
      <c r="B30" s="53"/>
      <c r="C30" s="53"/>
      <c r="D30" s="53"/>
      <c r="E30" s="53"/>
    </row>
    <row r="31" spans="1:8" ht="28.5" customHeight="1" x14ac:dyDescent="0.25">
      <c r="A31" s="45" t="s">
        <v>21</v>
      </c>
      <c r="B31" s="45"/>
      <c r="C31" s="45"/>
      <c r="D31" s="45"/>
      <c r="E31" s="45"/>
    </row>
    <row r="32" spans="1:8" x14ac:dyDescent="0.25">
      <c r="A32" s="45" t="s">
        <v>20</v>
      </c>
      <c r="B32" s="45"/>
      <c r="C32" s="45"/>
      <c r="D32" s="45"/>
      <c r="E32" s="45"/>
    </row>
    <row r="33" spans="1:9" ht="30" customHeight="1" x14ac:dyDescent="0.25">
      <c r="A33" s="45" t="s">
        <v>33</v>
      </c>
      <c r="B33" s="45"/>
      <c r="C33" s="45"/>
      <c r="D33" s="45"/>
      <c r="E33" s="45"/>
      <c r="I33" s="2" t="s">
        <v>18</v>
      </c>
    </row>
    <row r="34" spans="1:9" x14ac:dyDescent="0.25">
      <c r="A34" s="45" t="s">
        <v>18</v>
      </c>
      <c r="B34" s="45"/>
      <c r="C34" s="45"/>
      <c r="D34" s="45"/>
      <c r="E34" s="45"/>
      <c r="F34" s="14"/>
      <c r="G34" s="14"/>
      <c r="H34" s="15"/>
    </row>
    <row r="35" spans="1:9" ht="30.75" customHeight="1" x14ac:dyDescent="0.25">
      <c r="A35" s="54" t="s">
        <v>5</v>
      </c>
      <c r="B35" s="54"/>
      <c r="C35" s="54"/>
      <c r="D35" s="54"/>
      <c r="E35" s="54"/>
    </row>
    <row r="36" spans="1:9" x14ac:dyDescent="0.25">
      <c r="A36" s="45" t="s">
        <v>18</v>
      </c>
      <c r="B36" s="45"/>
      <c r="C36" s="45"/>
      <c r="D36" s="45"/>
      <c r="E36" s="45"/>
    </row>
    <row r="37" spans="1:9" x14ac:dyDescent="0.25">
      <c r="A37" s="55" t="s">
        <v>46</v>
      </c>
      <c r="B37" s="55"/>
      <c r="C37" s="55"/>
      <c r="D37" s="55"/>
      <c r="E37" s="5"/>
    </row>
    <row r="38" spans="1:9" x14ac:dyDescent="0.25">
      <c r="B38" s="52" t="s">
        <v>19</v>
      </c>
      <c r="C38" s="52"/>
      <c r="D38" s="52"/>
      <c r="E38" s="6" t="s">
        <v>6</v>
      </c>
    </row>
    <row r="39" spans="1:9" x14ac:dyDescent="0.25">
      <c r="A39" s="31"/>
      <c r="B39" s="31"/>
      <c r="C39" s="31"/>
      <c r="D39" s="31"/>
      <c r="E39" s="31"/>
    </row>
    <row r="40" spans="1:9" x14ac:dyDescent="0.25">
      <c r="A40" s="55" t="s">
        <v>29</v>
      </c>
      <c r="B40" s="55"/>
      <c r="C40" s="55"/>
      <c r="D40" s="55"/>
      <c r="E40" s="5"/>
    </row>
    <row r="41" spans="1:9" x14ac:dyDescent="0.25">
      <c r="B41" s="52" t="s">
        <v>19</v>
      </c>
      <c r="C41" s="52"/>
      <c r="D41" s="52"/>
      <c r="E41" s="6" t="s">
        <v>6</v>
      </c>
    </row>
    <row r="44" spans="1:9" x14ac:dyDescent="0.25">
      <c r="A44" s="2" t="s">
        <v>40</v>
      </c>
    </row>
    <row r="45" spans="1:9" x14ac:dyDescent="0.25">
      <c r="A45" s="14" t="s">
        <v>35</v>
      </c>
    </row>
    <row r="46" spans="1:9" x14ac:dyDescent="0.25">
      <c r="A46" s="2" t="s">
        <v>42</v>
      </c>
      <c r="B46" s="22">
        <f>'2кв'!B50</f>
        <v>10475.961999999992</v>
      </c>
    </row>
    <row r="47" spans="1:9" x14ac:dyDescent="0.25">
      <c r="A47" s="19" t="s">
        <v>66</v>
      </c>
      <c r="B47" s="16"/>
    </row>
    <row r="48" spans="1:9" x14ac:dyDescent="0.25">
      <c r="A48" s="2" t="s">
        <v>36</v>
      </c>
      <c r="B48" s="24">
        <v>42856.21</v>
      </c>
    </row>
    <row r="49" spans="1:2" ht="30" x14ac:dyDescent="0.25">
      <c r="A49" s="30" t="s">
        <v>37</v>
      </c>
      <c r="B49" s="24">
        <f>E28</f>
        <v>53945.55</v>
      </c>
    </row>
    <row r="50" spans="1:2" x14ac:dyDescent="0.25">
      <c r="A50" s="17" t="s">
        <v>39</v>
      </c>
      <c r="B50" s="21">
        <f>B46+B48-B49</f>
        <v>-613.37800000001153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25" zoomScaleSheetLayoutView="100" workbookViewId="0">
      <selection activeCell="B47" sqref="B47"/>
    </sheetView>
  </sheetViews>
  <sheetFormatPr defaultColWidth="9.140625" defaultRowHeight="15" x14ac:dyDescent="0.2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67</v>
      </c>
      <c r="B3" s="44"/>
      <c r="C3" s="44"/>
      <c r="D3" s="44"/>
      <c r="E3" s="44"/>
    </row>
    <row r="4" spans="1:5" s="1" customFormat="1" ht="15.75" x14ac:dyDescent="0.25">
      <c r="A4" s="20" t="s">
        <v>13</v>
      </c>
      <c r="B4" s="4"/>
      <c r="C4" s="4"/>
      <c r="D4" s="29"/>
      <c r="E4" s="28" t="s">
        <v>68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6" t="s">
        <v>23</v>
      </c>
      <c r="B7" s="46"/>
      <c r="C7" s="46"/>
      <c r="D7" s="46"/>
      <c r="E7" s="4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24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8.5" customHeight="1" x14ac:dyDescent="0.25">
      <c r="A11" s="45" t="s">
        <v>25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9" x14ac:dyDescent="0.25">
      <c r="A17" s="45" t="s">
        <v>17</v>
      </c>
      <c r="B17" s="45"/>
      <c r="C17" s="45"/>
      <c r="D17" s="45"/>
      <c r="E17" s="45"/>
    </row>
    <row r="18" spans="1:9" ht="60.75" customHeight="1" x14ac:dyDescent="0.25">
      <c r="A18" s="45" t="s">
        <v>26</v>
      </c>
      <c r="B18" s="45"/>
      <c r="C18" s="45"/>
      <c r="D18" s="45"/>
      <c r="E18" s="45"/>
    </row>
    <row r="19" spans="1:9" ht="30" customHeight="1" x14ac:dyDescent="0.25">
      <c r="A19" s="47" t="s">
        <v>27</v>
      </c>
      <c r="B19" s="47"/>
      <c r="C19" s="47"/>
      <c r="D19" s="47"/>
      <c r="E19" s="47"/>
    </row>
    <row r="20" spans="1:9" x14ac:dyDescent="0.25">
      <c r="A20" s="47"/>
      <c r="B20" s="47"/>
      <c r="C20" s="47"/>
      <c r="D20" s="47"/>
      <c r="E20" s="47"/>
      <c r="F20" s="2">
        <v>636.70000000000005</v>
      </c>
      <c r="G20" s="2">
        <v>3</v>
      </c>
    </row>
    <row r="21" spans="1:9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9" ht="38.25" x14ac:dyDescent="0.25">
      <c r="A22" s="23" t="s">
        <v>43</v>
      </c>
      <c r="B22" s="9" t="s">
        <v>34</v>
      </c>
      <c r="C22" s="3" t="s">
        <v>4</v>
      </c>
      <c r="D22" s="3">
        <v>16.920000000000002</v>
      </c>
      <c r="E22" s="8">
        <f>D22*F20*G20</f>
        <v>32318.892000000007</v>
      </c>
    </row>
    <row r="23" spans="1:9" x14ac:dyDescent="0.25">
      <c r="A23" s="7" t="s">
        <v>38</v>
      </c>
      <c r="B23" s="9" t="s">
        <v>28</v>
      </c>
      <c r="C23" s="3" t="s">
        <v>4</v>
      </c>
      <c r="D23" s="3">
        <v>4.68</v>
      </c>
      <c r="E23" s="8">
        <f>D23*F20*G20</f>
        <v>8939.268</v>
      </c>
    </row>
    <row r="24" spans="1:9" s="18" customFormat="1" x14ac:dyDescent="0.25">
      <c r="A24" s="7" t="s">
        <v>30</v>
      </c>
      <c r="B24" s="9" t="s">
        <v>69</v>
      </c>
      <c r="C24" s="3" t="s">
        <v>31</v>
      </c>
      <c r="D24" s="3"/>
      <c r="E24" s="8">
        <v>39.5</v>
      </c>
    </row>
    <row r="25" spans="1:9" s="18" customFormat="1" x14ac:dyDescent="0.25">
      <c r="A25" s="7"/>
      <c r="B25" s="9"/>
      <c r="C25" s="3"/>
      <c r="D25" s="3"/>
      <c r="E25" s="8"/>
    </row>
    <row r="26" spans="1:9" s="18" customFormat="1" x14ac:dyDescent="0.25">
      <c r="A26" s="10" t="s">
        <v>32</v>
      </c>
      <c r="B26" s="11"/>
      <c r="C26" s="12"/>
      <c r="D26" s="12"/>
      <c r="E26" s="13">
        <f>SUM(E22:E25)</f>
        <v>41297.660000000003</v>
      </c>
    </row>
    <row r="27" spans="1:9" s="18" customFormat="1" x14ac:dyDescent="0.25">
      <c r="A27" s="2"/>
      <c r="B27" s="2"/>
      <c r="C27" s="2"/>
      <c r="D27" s="2"/>
      <c r="E27" s="2"/>
    </row>
    <row r="28" spans="1:9" s="14" customFormat="1" ht="33" customHeight="1" x14ac:dyDescent="0.25">
      <c r="A28" s="53" t="s">
        <v>70</v>
      </c>
      <c r="B28" s="53"/>
      <c r="C28" s="53"/>
      <c r="D28" s="53"/>
      <c r="E28" s="53"/>
    </row>
    <row r="29" spans="1:9" ht="28.5" customHeight="1" x14ac:dyDescent="0.25">
      <c r="A29" s="45" t="s">
        <v>21</v>
      </c>
      <c r="B29" s="45"/>
      <c r="C29" s="45"/>
      <c r="D29" s="45"/>
      <c r="E29" s="45"/>
    </row>
    <row r="30" spans="1:9" x14ac:dyDescent="0.25">
      <c r="A30" s="45" t="s">
        <v>20</v>
      </c>
      <c r="B30" s="45"/>
      <c r="C30" s="45"/>
      <c r="D30" s="45"/>
      <c r="E30" s="45"/>
    </row>
    <row r="31" spans="1:9" ht="30" customHeight="1" x14ac:dyDescent="0.25">
      <c r="A31" s="45" t="s">
        <v>33</v>
      </c>
      <c r="B31" s="45"/>
      <c r="C31" s="45"/>
      <c r="D31" s="45"/>
      <c r="E31" s="45"/>
      <c r="I31" s="2" t="s">
        <v>18</v>
      </c>
    </row>
    <row r="32" spans="1:9" x14ac:dyDescent="0.25">
      <c r="A32" s="45" t="s">
        <v>18</v>
      </c>
      <c r="B32" s="45"/>
      <c r="C32" s="45"/>
      <c r="D32" s="45"/>
      <c r="E32" s="45"/>
      <c r="F32" s="14"/>
      <c r="G32" s="14"/>
      <c r="H32" s="15"/>
    </row>
    <row r="33" spans="1:5" ht="30.75" customHeight="1" x14ac:dyDescent="0.25">
      <c r="A33" s="54" t="s">
        <v>5</v>
      </c>
      <c r="B33" s="54"/>
      <c r="C33" s="54"/>
      <c r="D33" s="54"/>
      <c r="E33" s="54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55" t="s">
        <v>46</v>
      </c>
      <c r="B35" s="55"/>
      <c r="C35" s="55"/>
      <c r="D35" s="55"/>
      <c r="E35" s="5"/>
    </row>
    <row r="36" spans="1:5" x14ac:dyDescent="0.25">
      <c r="B36" s="52" t="s">
        <v>19</v>
      </c>
      <c r="C36" s="52"/>
      <c r="D36" s="52"/>
      <c r="E36" s="6" t="s">
        <v>6</v>
      </c>
    </row>
    <row r="37" spans="1:5" x14ac:dyDescent="0.25">
      <c r="A37" s="38"/>
      <c r="B37" s="38"/>
      <c r="C37" s="38"/>
      <c r="D37" s="38"/>
      <c r="E37" s="38"/>
    </row>
    <row r="38" spans="1:5" x14ac:dyDescent="0.25">
      <c r="A38" s="55" t="s">
        <v>29</v>
      </c>
      <c r="B38" s="55"/>
      <c r="C38" s="55"/>
      <c r="D38" s="55"/>
      <c r="E38" s="5"/>
    </row>
    <row r="39" spans="1:5" x14ac:dyDescent="0.25">
      <c r="B39" s="52" t="s">
        <v>19</v>
      </c>
      <c r="C39" s="52"/>
      <c r="D39" s="52"/>
      <c r="E39" s="6" t="s">
        <v>6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22">
        <f>'3кв'!B50</f>
        <v>-613.37800000001153</v>
      </c>
    </row>
    <row r="45" spans="1:5" x14ac:dyDescent="0.25">
      <c r="A45" s="2" t="s">
        <v>66</v>
      </c>
      <c r="B45" s="16"/>
    </row>
    <row r="46" spans="1:5" x14ac:dyDescent="0.25">
      <c r="A46" s="2" t="s">
        <v>36</v>
      </c>
      <c r="B46" s="24">
        <v>50863.76</v>
      </c>
    </row>
    <row r="47" spans="1:5" ht="30" x14ac:dyDescent="0.25">
      <c r="A47" s="37" t="s">
        <v>37</v>
      </c>
      <c r="B47" s="24">
        <f>E26</f>
        <v>41297.660000000003</v>
      </c>
    </row>
    <row r="48" spans="1:5" x14ac:dyDescent="0.25">
      <c r="A48" s="17" t="s">
        <v>39</v>
      </c>
      <c r="B48" s="21">
        <f>B44+B46-B47</f>
        <v>8952.721999999987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13" zoomScaleSheetLayoutView="100" workbookViewId="0">
      <selection activeCell="C20" sqref="C20"/>
    </sheetView>
  </sheetViews>
  <sheetFormatPr defaultRowHeight="15.75" x14ac:dyDescent="0.25"/>
  <cols>
    <col min="1" max="1" width="10.5703125" style="58" customWidth="1"/>
    <col min="2" max="2" width="65.7109375" style="58" customWidth="1"/>
    <col min="3" max="3" width="16.140625" style="58" customWidth="1"/>
    <col min="4" max="4" width="14.85546875" style="58" customWidth="1"/>
    <col min="5" max="5" width="38.28515625" style="58" customWidth="1"/>
    <col min="6" max="6" width="12.42578125" style="58" customWidth="1"/>
    <col min="7" max="7" width="12" style="58" customWidth="1"/>
    <col min="8" max="8" width="13.5703125" style="58" customWidth="1"/>
    <col min="9" max="16384" width="9.140625" style="58"/>
  </cols>
  <sheetData>
    <row r="1" spans="1:6" x14ac:dyDescent="0.25">
      <c r="A1" s="56" t="s">
        <v>71</v>
      </c>
      <c r="B1" s="56"/>
      <c r="C1" s="56"/>
      <c r="D1" s="57"/>
    </row>
    <row r="2" spans="1:6" x14ac:dyDescent="0.25">
      <c r="A2" s="59" t="s">
        <v>72</v>
      </c>
      <c r="B2" s="59"/>
      <c r="C2" s="59"/>
      <c r="D2" s="60"/>
    </row>
    <row r="3" spans="1:6" x14ac:dyDescent="0.25">
      <c r="A3" s="59" t="s">
        <v>73</v>
      </c>
      <c r="B3" s="59"/>
      <c r="C3" s="59"/>
      <c r="D3" s="60"/>
    </row>
    <row r="4" spans="1:6" x14ac:dyDescent="0.25">
      <c r="A4" s="56" t="s">
        <v>94</v>
      </c>
      <c r="B4" s="56"/>
      <c r="C4" s="56"/>
      <c r="D4" s="57"/>
      <c r="E4" s="61"/>
      <c r="F4" s="62"/>
    </row>
    <row r="5" spans="1:6" x14ac:dyDescent="0.25">
      <c r="A5" s="63"/>
      <c r="B5" s="63"/>
      <c r="C5" s="63"/>
      <c r="D5" s="1"/>
      <c r="E5" s="61"/>
      <c r="F5" s="62"/>
    </row>
    <row r="6" spans="1:6" x14ac:dyDescent="0.25">
      <c r="A6" s="60"/>
      <c r="B6" s="64" t="s">
        <v>74</v>
      </c>
      <c r="C6" s="65">
        <f>'1кв'!B44</f>
        <v>2395.34</v>
      </c>
      <c r="D6" s="66"/>
      <c r="E6" s="61"/>
      <c r="F6" s="62"/>
    </row>
    <row r="7" spans="1:6" x14ac:dyDescent="0.25">
      <c r="A7" s="67" t="s">
        <v>75</v>
      </c>
      <c r="B7" s="64" t="s">
        <v>96</v>
      </c>
      <c r="C7" s="65"/>
      <c r="D7" s="66"/>
      <c r="E7" s="61"/>
      <c r="F7" s="62"/>
    </row>
    <row r="8" spans="1:6" x14ac:dyDescent="0.25">
      <c r="B8" s="68" t="s">
        <v>76</v>
      </c>
      <c r="C8" s="69">
        <f>'1кв'!B46+'2кв'!B47+'3кв'!B48+'4кв'!B46</f>
        <v>178218.02000000002</v>
      </c>
      <c r="D8" s="70"/>
    </row>
    <row r="9" spans="1:6" x14ac:dyDescent="0.25">
      <c r="B9" s="68" t="s">
        <v>95</v>
      </c>
      <c r="C9" s="69">
        <f>'1кв'!B47+'2кв'!B48</f>
        <v>600</v>
      </c>
      <c r="D9" s="70"/>
    </row>
    <row r="10" spans="1:6" x14ac:dyDescent="0.25">
      <c r="A10" s="71"/>
      <c r="B10" s="68" t="s">
        <v>77</v>
      </c>
      <c r="C10" s="72">
        <f>SUM(C8:C9)</f>
        <v>178818.02000000002</v>
      </c>
      <c r="D10" s="66"/>
    </row>
    <row r="11" spans="1:6" x14ac:dyDescent="0.25">
      <c r="A11" s="1"/>
      <c r="B11" s="73"/>
      <c r="C11" s="73"/>
      <c r="D11" s="74"/>
    </row>
    <row r="12" spans="1:6" x14ac:dyDescent="0.25">
      <c r="A12" s="75" t="s">
        <v>78</v>
      </c>
      <c r="B12" s="23" t="s">
        <v>43</v>
      </c>
      <c r="C12" s="76">
        <f>'1кв'!E22+'2кв'!E22+'3кв'!E22+'4кв'!E22</f>
        <v>123201.45000000003</v>
      </c>
      <c r="D12" s="74"/>
    </row>
    <row r="13" spans="1:6" x14ac:dyDescent="0.25">
      <c r="A13" s="75"/>
      <c r="B13" s="77" t="s">
        <v>79</v>
      </c>
      <c r="C13" s="76">
        <f>'1кв'!E23+'2кв'!E23+'3кв'!E23+'4кв'!E23</f>
        <v>34534.608000000007</v>
      </c>
      <c r="D13" s="74"/>
    </row>
    <row r="14" spans="1:6" x14ac:dyDescent="0.25">
      <c r="A14" s="75"/>
      <c r="B14" s="77" t="s">
        <v>30</v>
      </c>
      <c r="C14" s="76">
        <f>'1кв'!E24+'2кв'!E24+'3кв'!E24+'4кв'!E24</f>
        <v>1457.56</v>
      </c>
      <c r="D14" s="74"/>
    </row>
    <row r="15" spans="1:6" x14ac:dyDescent="0.25">
      <c r="A15" s="75"/>
      <c r="B15" s="77" t="s">
        <v>98</v>
      </c>
      <c r="C15" s="76">
        <f>'3кв'!E26</f>
        <v>2289.92</v>
      </c>
      <c r="D15" s="74"/>
    </row>
    <row r="16" spans="1:6" x14ac:dyDescent="0.25">
      <c r="A16" s="75"/>
      <c r="B16" s="77" t="s">
        <v>80</v>
      </c>
      <c r="C16" s="76">
        <f>SUM(C17:C20)</f>
        <v>10777.1</v>
      </c>
      <c r="D16" s="74"/>
    </row>
    <row r="17" spans="1:4" x14ac:dyDescent="0.25">
      <c r="A17" s="75"/>
      <c r="B17" s="77" t="s">
        <v>81</v>
      </c>
      <c r="C17" s="76"/>
      <c r="D17" s="74"/>
    </row>
    <row r="18" spans="1:4" x14ac:dyDescent="0.25">
      <c r="A18" s="75"/>
      <c r="B18" s="77" t="s">
        <v>97</v>
      </c>
      <c r="C18" s="76">
        <f>'3кв'!E25</f>
        <v>10109.1</v>
      </c>
      <c r="D18" s="74"/>
    </row>
    <row r="19" spans="1:4" ht="31.5" x14ac:dyDescent="0.25">
      <c r="A19" s="75"/>
      <c r="B19" s="77" t="s">
        <v>82</v>
      </c>
      <c r="C19" s="76">
        <f>'2кв'!E25</f>
        <v>668</v>
      </c>
      <c r="D19" s="74"/>
    </row>
    <row r="20" spans="1:4" x14ac:dyDescent="0.25">
      <c r="A20" s="75"/>
      <c r="B20" s="77"/>
      <c r="C20" s="76"/>
      <c r="D20" s="74"/>
    </row>
    <row r="21" spans="1:4" x14ac:dyDescent="0.25">
      <c r="A21" s="75"/>
      <c r="B21" s="77" t="s">
        <v>83</v>
      </c>
      <c r="C21" s="76">
        <f>SUM(C12:C16)</f>
        <v>172260.63800000004</v>
      </c>
      <c r="D21" s="74"/>
    </row>
    <row r="22" spans="1:4" x14ac:dyDescent="0.25">
      <c r="A22" s="1"/>
      <c r="B22" s="78" t="s">
        <v>84</v>
      </c>
      <c r="C22" s="79">
        <f>C6+C10-C21</f>
        <v>8952.7219999999797</v>
      </c>
      <c r="D22" s="74"/>
    </row>
    <row r="23" spans="1:4" x14ac:dyDescent="0.25">
      <c r="A23" s="1"/>
      <c r="B23" s="67"/>
      <c r="C23" s="67"/>
      <c r="D23" s="74"/>
    </row>
    <row r="24" spans="1:4" x14ac:dyDescent="0.25">
      <c r="A24" s="1"/>
      <c r="B24" s="80" t="s">
        <v>85</v>
      </c>
      <c r="C24" s="80"/>
      <c r="D24" s="74"/>
    </row>
    <row r="25" spans="1:4" x14ac:dyDescent="0.25">
      <c r="A25" s="1"/>
      <c r="B25" s="80" t="s">
        <v>86</v>
      </c>
      <c r="C25" s="81">
        <v>14249.36</v>
      </c>
      <c r="D25" s="74"/>
    </row>
    <row r="26" spans="1:4" x14ac:dyDescent="0.25">
      <c r="A26" s="1"/>
      <c r="B26" s="82" t="s">
        <v>87</v>
      </c>
      <c r="C26" s="83">
        <v>17032.5</v>
      </c>
      <c r="D26" s="74"/>
    </row>
    <row r="27" spans="1:4" x14ac:dyDescent="0.25">
      <c r="A27" s="1"/>
      <c r="B27" s="80" t="s">
        <v>88</v>
      </c>
      <c r="C27" s="84">
        <f>C26-C25</f>
        <v>2783.1399999999994</v>
      </c>
      <c r="D27" s="74"/>
    </row>
    <row r="28" spans="1:4" x14ac:dyDescent="0.25">
      <c r="A28" s="1"/>
      <c r="B28" s="67"/>
      <c r="C28" s="67"/>
      <c r="D28" s="74"/>
    </row>
    <row r="29" spans="1:4" x14ac:dyDescent="0.25">
      <c r="A29" s="1"/>
      <c r="B29" s="67"/>
      <c r="C29" s="67"/>
      <c r="D29" s="74"/>
    </row>
    <row r="30" spans="1:4" x14ac:dyDescent="0.25">
      <c r="A30" s="1" t="s">
        <v>89</v>
      </c>
      <c r="B30" s="67" t="s">
        <v>90</v>
      </c>
      <c r="C30" s="67"/>
      <c r="D30" s="74"/>
    </row>
    <row r="31" spans="1:4" x14ac:dyDescent="0.25">
      <c r="A31" s="1"/>
      <c r="B31" s="67" t="s">
        <v>91</v>
      </c>
      <c r="C31" s="67"/>
      <c r="D31" s="74"/>
    </row>
    <row r="32" spans="1:4" x14ac:dyDescent="0.25">
      <c r="A32" s="1"/>
      <c r="B32" s="67" t="s">
        <v>92</v>
      </c>
      <c r="C32" s="67"/>
      <c r="D32" s="74"/>
    </row>
    <row r="33" spans="1:4" x14ac:dyDescent="0.25">
      <c r="A33" s="1"/>
      <c r="B33" s="67"/>
      <c r="C33" s="67"/>
      <c r="D33" s="74"/>
    </row>
    <row r="34" spans="1:4" x14ac:dyDescent="0.25">
      <c r="A34" s="1"/>
      <c r="B34" s="67"/>
      <c r="C34" s="67"/>
      <c r="D34" s="74"/>
    </row>
    <row r="35" spans="1:4" x14ac:dyDescent="0.25">
      <c r="A35" s="1"/>
      <c r="B35" s="67" t="s">
        <v>93</v>
      </c>
      <c r="C35" s="67"/>
      <c r="D35" s="74"/>
    </row>
    <row r="36" spans="1:4" x14ac:dyDescent="0.25">
      <c r="A36" s="1"/>
      <c r="B36" s="67"/>
      <c r="C36" s="67"/>
      <c r="D36" s="74"/>
    </row>
    <row r="37" spans="1:4" x14ac:dyDescent="0.25">
      <c r="A37" s="1"/>
      <c r="B37" s="67"/>
      <c r="C37" s="67"/>
      <c r="D37" s="74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2025-02-18T08:31:09Z</dcterms:modified>
</cp:coreProperties>
</file>